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058" sheetId="1" r:id="rId1"/>
  </sheets>
  <definedNames>
    <definedName name="_xlnm.Print_Titles" localSheetId="0">'058'!$5:$7</definedName>
  </definedNames>
  <calcPr fullCalcOnLoad="1"/>
</workbook>
</file>

<file path=xl/sharedStrings.xml><?xml version="1.0" encoding="utf-8"?>
<sst xmlns="http://schemas.openxmlformats.org/spreadsheetml/2006/main" count="236" uniqueCount="148">
  <si>
    <t>KẾT QUẢ PHÚC KHẢO</t>
  </si>
  <si>
    <t>STT</t>
  </si>
  <si>
    <t>Số báo danh</t>
  </si>
  <si>
    <t>Số CMND</t>
  </si>
  <si>
    <t>Hội đồng thi</t>
  </si>
  <si>
    <t>Họ và tên</t>
  </si>
  <si>
    <t>Giới tính</t>
  </si>
  <si>
    <t>Ngày sinh</t>
  </si>
  <si>
    <t>TO</t>
  </si>
  <si>
    <t>VA</t>
  </si>
  <si>
    <t>LI</t>
  </si>
  <si>
    <t>HO</t>
  </si>
  <si>
    <t>SI</t>
  </si>
  <si>
    <t>SU</t>
  </si>
  <si>
    <t>DI</t>
  </si>
  <si>
    <t>NN</t>
  </si>
  <si>
    <t>Điểm số các bài thi SAU phúc khảo</t>
  </si>
  <si>
    <t>Điểm số các bài thi TRƯỚC phúc khảo</t>
  </si>
  <si>
    <t>Môn NN</t>
  </si>
  <si>
    <t>THỦ TRƯỞNG ĐƠN VỊ</t>
  </si>
  <si>
    <t>(Ký tên và đóng dấu)</t>
  </si>
  <si>
    <t>SỞ GD&amp;ĐT HÀ NỘI</t>
  </si>
  <si>
    <t>Đơn vị ĐKDT: 058 - THPT Nguyễn Du-Thanh Oai</t>
  </si>
  <si>
    <t>001003206</t>
  </si>
  <si>
    <t>113689191</t>
  </si>
  <si>
    <t>001 - Sở GDĐT Hà Nội</t>
  </si>
  <si>
    <t>BÙI ANH ĐỨC</t>
  </si>
  <si>
    <t>Nam</t>
  </si>
  <si>
    <t>07/01/1998</t>
  </si>
  <si>
    <t>Tiếng Anh</t>
  </si>
  <si>
    <t>001003280</t>
  </si>
  <si>
    <t>017476066</t>
  </si>
  <si>
    <t>LÊ VĂN ĐỨC</t>
  </si>
  <si>
    <t>10/09/1998</t>
  </si>
  <si>
    <t>001005452</t>
  </si>
  <si>
    <t>001094006595</t>
  </si>
  <si>
    <t>LÊ TIẾN HOÀNG</t>
  </si>
  <si>
    <t>04/12/1994</t>
  </si>
  <si>
    <t>001007193</t>
  </si>
  <si>
    <t>017489746</t>
  </si>
  <si>
    <t>DƯƠNG VĂN KHÔI</t>
  </si>
  <si>
    <t>15/12/1997</t>
  </si>
  <si>
    <t>001013430</t>
  </si>
  <si>
    <t>001097004306</t>
  </si>
  <si>
    <t>LƯƠNG VĂN THÙY</t>
  </si>
  <si>
    <t>04/08/1997</t>
  </si>
  <si>
    <t>001013884</t>
  </si>
  <si>
    <t>017259891</t>
  </si>
  <si>
    <t>PHẠM LƯƠNG TIẾN</t>
  </si>
  <si>
    <t>11/02/1997</t>
  </si>
  <si>
    <t>001015828</t>
  </si>
  <si>
    <t>017294219</t>
  </si>
  <si>
    <t>NGUYỄN KHẮC VĂN</t>
  </si>
  <si>
    <t>22/01/1997</t>
  </si>
  <si>
    <t>001016002</t>
  </si>
  <si>
    <t>017259772</t>
  </si>
  <si>
    <t>LÊ VĂN VIỆT</t>
  </si>
  <si>
    <t>24/08/1997</t>
  </si>
  <si>
    <t>TLA001658</t>
  </si>
  <si>
    <t>017487713</t>
  </si>
  <si>
    <t>TLA - Trường Đại học Thuỷ lợi * Cơ sở 1 ở phía Bắc</t>
  </si>
  <si>
    <t>NGUYỄN HIỂN CÚC</t>
  </si>
  <si>
    <t>Nữ</t>
  </si>
  <si>
    <t>16/09/1998</t>
  </si>
  <si>
    <t>TLA001803</t>
  </si>
  <si>
    <t>001098010121</t>
  </si>
  <si>
    <t>LÊ QUÝ DIỆU</t>
  </si>
  <si>
    <t>24/06/1998</t>
  </si>
  <si>
    <t>TLA003569</t>
  </si>
  <si>
    <t>017489711</t>
  </si>
  <si>
    <t>NGUYỄN THỊ HẰNG</t>
  </si>
  <si>
    <t>23/04/1998</t>
  </si>
  <si>
    <t>TLA004174</t>
  </si>
  <si>
    <t>017487724</t>
  </si>
  <si>
    <t>ĐỖ THỊ HOA</t>
  </si>
  <si>
    <t>23/05/1998</t>
  </si>
  <si>
    <t>TLA004605</t>
  </si>
  <si>
    <t>017489721</t>
  </si>
  <si>
    <t>NGUYỄN THỊ HUỆ</t>
  </si>
  <si>
    <t>30/01/1998</t>
  </si>
  <si>
    <t>TLA005479</t>
  </si>
  <si>
    <t>001098010106</t>
  </si>
  <si>
    <t>NGUYỄN QUANG KHẢI</t>
  </si>
  <si>
    <t>11/08/1998</t>
  </si>
  <si>
    <t>TLA006221</t>
  </si>
  <si>
    <t>017419932</t>
  </si>
  <si>
    <t>NGUYỄN HOÀNG LINH</t>
  </si>
  <si>
    <t>06/12/1998</t>
  </si>
  <si>
    <t>TLA006896</t>
  </si>
  <si>
    <t>017470254</t>
  </si>
  <si>
    <t>HOÀNG THỊ DIỆU LY</t>
  </si>
  <si>
    <t>08/11/1998</t>
  </si>
  <si>
    <t>TLA007654</t>
  </si>
  <si>
    <t>001097011606</t>
  </si>
  <si>
    <t>NGUYỄN VĂN NAM</t>
  </si>
  <si>
    <t>18/02/1997</t>
  </si>
  <si>
    <t>TLA007893</t>
  </si>
  <si>
    <t>017358246</t>
  </si>
  <si>
    <t>LƯƠNG MINH NGHĨA</t>
  </si>
  <si>
    <t>20/02/1998</t>
  </si>
  <si>
    <t>TLA008215</t>
  </si>
  <si>
    <t>017391073</t>
  </si>
  <si>
    <t>LÊ VIẾT NHẬT</t>
  </si>
  <si>
    <t>04/04/1998</t>
  </si>
  <si>
    <t>TLA008293</t>
  </si>
  <si>
    <t>017439408</t>
  </si>
  <si>
    <t>PHẠM THỊ NHIỀU</t>
  </si>
  <si>
    <t>10/01/1998</t>
  </si>
  <si>
    <t>TLA008884</t>
  </si>
  <si>
    <t>017470276</t>
  </si>
  <si>
    <t>NGUYỄN THỊ THU PHƯƠNG</t>
  </si>
  <si>
    <t>06/03/1998</t>
  </si>
  <si>
    <t>TLA009006</t>
  </si>
  <si>
    <t>017439282</t>
  </si>
  <si>
    <t>ĐÀO THỊ PHƯỢNG</t>
  </si>
  <si>
    <t>04/01/1998</t>
  </si>
  <si>
    <t>TLA009440</t>
  </si>
  <si>
    <t>017419955</t>
  </si>
  <si>
    <t>NGUYỄN THỊ QUỲNH</t>
  </si>
  <si>
    <t>TLA009869</t>
  </si>
  <si>
    <t>001098008856</t>
  </si>
  <si>
    <t>NGUYỄN VIẾT THANH</t>
  </si>
  <si>
    <t>27/01/1998</t>
  </si>
  <si>
    <t>TLA010827</t>
  </si>
  <si>
    <t>017489715</t>
  </si>
  <si>
    <t>NGUYỄN THỊ THƯỢC</t>
  </si>
  <si>
    <t>03/02/1998</t>
  </si>
  <si>
    <t>TLA011751</t>
  </si>
  <si>
    <t>017386309</t>
  </si>
  <si>
    <t>VŨ BÁ TRƯỜNG</t>
  </si>
  <si>
    <t>02/10/1997</t>
  </si>
  <si>
    <t>TLA012055</t>
  </si>
  <si>
    <t>017358326</t>
  </si>
  <si>
    <t>HOÀNG XUÂN TÙNG</t>
  </si>
  <si>
    <t>20/09/1998</t>
  </si>
  <si>
    <t>TLA012084</t>
  </si>
  <si>
    <t>017294106</t>
  </si>
  <si>
    <t>NGUYỄN ĐẠT TÙNG</t>
  </si>
  <si>
    <t>07/11/1997</t>
  </si>
  <si>
    <t>..........., Ngày 09 tháng 08 năm 2016</t>
  </si>
  <si>
    <t>KỲ THI THPT QUỐC GIA NĂM 2016</t>
  </si>
  <si>
    <t>Tổng</t>
  </si>
  <si>
    <t>Tổng trước</t>
  </si>
  <si>
    <t>Tổng sau</t>
  </si>
  <si>
    <t>Ghi chú</t>
  </si>
  <si>
    <t>Lớp</t>
  </si>
  <si>
    <t>Tăng chưa đủ TN</t>
  </si>
  <si>
    <t>Lên điểm và TN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</si>
</sst>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0" borderId="0" applyFont="0" applyFill="0">
      <alignment/>
      <protection/>
    </xf>
    <xf numFmtId="0" fontId="1" fillId="8" borderId="0" applyFont="0" applyFill="0">
      <alignment/>
      <protection/>
    </xf>
    <xf numFmtId="0" fontId="1" fillId="3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1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2" borderId="0" applyFont="0" applyFill="0">
      <alignment/>
      <protection/>
    </xf>
    <xf numFmtId="0" fontId="2" fillId="17" borderId="0" applyFont="0" applyFill="0">
      <alignment/>
      <protection/>
    </xf>
    <xf numFmtId="0" fontId="3" fillId="9" borderId="1" applyFont="0" applyFill="0" applyBorder="0">
      <alignment/>
      <protection/>
    </xf>
    <xf numFmtId="0" fontId="4" fillId="14" borderId="2" applyFont="0" applyFill="0" applyBorder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0" fontId="5" fillId="0" borderId="0" applyFont="0">
      <alignment/>
      <protection/>
    </xf>
    <xf numFmtId="0" fontId="6" fillId="7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3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10" borderId="0" applyFont="0" applyFill="0">
      <alignment/>
      <protection/>
    </xf>
    <xf numFmtId="0" fontId="0" fillId="5" borderId="7" applyFill="0" applyBorder="0">
      <alignment/>
      <protection/>
    </xf>
    <xf numFmtId="0" fontId="13" fillId="9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4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/>
    </xf>
    <xf numFmtId="0" fontId="17" fillId="0" borderId="13" xfId="0" applyFont="1" applyBorder="1" applyAlignment="1">
      <alignment shrinkToFit="1"/>
    </xf>
    <xf numFmtId="0" fontId="21" fillId="0" borderId="13" xfId="0" applyFont="1" applyBorder="1" applyAlignment="1">
      <alignment shrinkToFit="1"/>
    </xf>
    <xf numFmtId="0" fontId="17" fillId="0" borderId="14" xfId="0" applyFont="1" applyBorder="1" applyAlignment="1">
      <alignment shrinkToFit="1"/>
    </xf>
    <xf numFmtId="0" fontId="21" fillId="0" borderId="14" xfId="0" applyFont="1" applyBorder="1" applyAlignment="1">
      <alignment shrinkToFit="1"/>
    </xf>
    <xf numFmtId="0" fontId="22" fillId="0" borderId="14" xfId="0" applyFont="1" applyBorder="1" applyAlignment="1">
      <alignment shrinkToFit="1"/>
    </xf>
    <xf numFmtId="0" fontId="17" fillId="0" borderId="15" xfId="0" applyFont="1" applyBorder="1" applyAlignment="1">
      <alignment shrinkToFit="1"/>
    </xf>
    <xf numFmtId="0" fontId="21" fillId="0" borderId="15" xfId="0" applyFont="1" applyBorder="1" applyAlignment="1">
      <alignment shrinkToFit="1"/>
    </xf>
    <xf numFmtId="0" fontId="22" fillId="0" borderId="13" xfId="0" applyFont="1" applyBorder="1" applyAlignment="1">
      <alignment shrinkToFit="1"/>
    </xf>
    <xf numFmtId="0" fontId="22" fillId="0" borderId="15" xfId="0" applyFont="1" applyBorder="1" applyAlignment="1">
      <alignment shrinkToFit="1"/>
    </xf>
    <xf numFmtId="0" fontId="18" fillId="0" borderId="13" xfId="0" applyFont="1" applyBorder="1" applyAlignment="1">
      <alignment shrinkToFit="1"/>
    </xf>
    <xf numFmtId="0" fontId="18" fillId="0" borderId="14" xfId="0" applyFont="1" applyBorder="1" applyAlignment="1">
      <alignment shrinkToFit="1"/>
    </xf>
    <xf numFmtId="0" fontId="18" fillId="0" borderId="15" xfId="0" applyFont="1" applyBorder="1" applyAlignment="1">
      <alignment shrinkToFit="1"/>
    </xf>
    <xf numFmtId="0" fontId="26" fillId="0" borderId="14" xfId="0" applyFont="1" applyBorder="1" applyAlignment="1">
      <alignment shrinkToFit="1"/>
    </xf>
    <xf numFmtId="0" fontId="27" fillId="0" borderId="14" xfId="0" applyFont="1" applyBorder="1" applyAlignment="1">
      <alignment shrinkToFit="1"/>
    </xf>
    <xf numFmtId="0" fontId="28" fillId="0" borderId="14" xfId="0" applyFont="1" applyBorder="1" applyAlignment="1">
      <alignment shrinkToFit="1"/>
    </xf>
  </cellXfs>
  <cellStyles count="42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AB2" sqref="AB2"/>
    </sheetView>
  </sheetViews>
  <sheetFormatPr defaultColWidth="9.140625" defaultRowHeight="15"/>
  <cols>
    <col min="1" max="1" width="5.57421875" style="1" customWidth="1"/>
    <col min="2" max="2" width="0.13671875" style="1" hidden="1" customWidth="1"/>
    <col min="3" max="3" width="0.71875" style="1" hidden="1" customWidth="1"/>
    <col min="4" max="4" width="6.7109375" style="1" hidden="1" customWidth="1"/>
    <col min="5" max="5" width="26.28125" style="1" customWidth="1"/>
    <col min="6" max="6" width="9.28125" style="1" hidden="1" customWidth="1"/>
    <col min="7" max="7" width="11.140625" style="1" hidden="1" customWidth="1"/>
    <col min="8" max="15" width="5.57421875" style="1" customWidth="1"/>
    <col min="16" max="16" width="8.8515625" style="1" customWidth="1"/>
    <col min="17" max="24" width="6.140625" style="1" customWidth="1"/>
    <col min="25" max="25" width="10.00390625" style="1" hidden="1" customWidth="1"/>
    <col min="26" max="26" width="7.8515625" style="1" customWidth="1"/>
    <col min="27" max="27" width="14.28125" style="1" customWidth="1"/>
    <col min="28" max="28" width="9.00390625" style="1" customWidth="1"/>
    <col min="29" max="30" width="9.140625" style="1" hidden="1" customWidth="1"/>
    <col min="31" max="16384" width="9.140625" style="1" customWidth="1"/>
  </cols>
  <sheetData>
    <row r="1" spans="1:28" ht="18.75" collapsed="1">
      <c r="A1" s="7" t="s">
        <v>140</v>
      </c>
      <c r="B1" s="7"/>
      <c r="C1" s="7"/>
      <c r="D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>
      <c r="A2" s="7" t="s">
        <v>21</v>
      </c>
      <c r="B2" s="7"/>
      <c r="C2" s="7"/>
      <c r="D2" s="7"/>
      <c r="F2" s="7"/>
      <c r="G2" s="7"/>
      <c r="H2" s="7"/>
      <c r="I2" s="7"/>
      <c r="J2" s="7"/>
      <c r="K2" s="7"/>
      <c r="L2" s="7"/>
      <c r="M2" s="7"/>
      <c r="N2" s="8" t="s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>
      <c r="A3" s="7"/>
      <c r="B3" s="7"/>
      <c r="C3" s="7"/>
      <c r="D3" s="7"/>
      <c r="F3" s="9"/>
      <c r="G3" s="9"/>
      <c r="H3" s="9"/>
      <c r="I3" s="9"/>
      <c r="J3" s="9"/>
      <c r="K3" s="9"/>
      <c r="L3" s="15" t="s">
        <v>22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7"/>
      <c r="X3" s="7"/>
      <c r="Y3" s="7"/>
      <c r="Z3" s="7"/>
      <c r="AA3" s="7"/>
      <c r="AB3" s="7"/>
    </row>
    <row r="4" spans="1:28" ht="0.75" customHeight="1">
      <c r="A4" s="7"/>
      <c r="B4" s="7"/>
      <c r="C4" s="7"/>
      <c r="D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18.75">
      <c r="A5" s="11" t="s">
        <v>1</v>
      </c>
      <c r="B5" s="11" t="s">
        <v>2</v>
      </c>
      <c r="C5" s="11" t="s">
        <v>3</v>
      </c>
      <c r="D5" s="11" t="s">
        <v>4</v>
      </c>
      <c r="E5" s="4" t="s">
        <v>5</v>
      </c>
      <c r="F5" s="11" t="s">
        <v>6</v>
      </c>
      <c r="G5" s="11" t="s">
        <v>7</v>
      </c>
      <c r="H5" s="24" t="s">
        <v>17</v>
      </c>
      <c r="I5" s="24"/>
      <c r="J5" s="24"/>
      <c r="K5" s="24"/>
      <c r="L5" s="24"/>
      <c r="M5" s="24"/>
      <c r="N5" s="24"/>
      <c r="O5" s="24"/>
      <c r="P5" s="20" t="s">
        <v>142</v>
      </c>
      <c r="Q5" s="24" t="s">
        <v>16</v>
      </c>
      <c r="R5" s="24"/>
      <c r="S5" s="24"/>
      <c r="T5" s="24"/>
      <c r="U5" s="24"/>
      <c r="V5" s="24"/>
      <c r="W5" s="24"/>
      <c r="X5" s="24"/>
      <c r="Y5" s="24"/>
      <c r="Z5" s="22" t="s">
        <v>143</v>
      </c>
      <c r="AA5" s="19" t="s">
        <v>144</v>
      </c>
      <c r="AB5" s="12" t="s">
        <v>145</v>
      </c>
    </row>
    <row r="6" spans="1:28" ht="18" customHeight="1">
      <c r="A6" s="13"/>
      <c r="B6" s="13"/>
      <c r="C6" s="13"/>
      <c r="D6" s="13"/>
      <c r="E6" s="5"/>
      <c r="F6" s="13"/>
      <c r="G6" s="13"/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21"/>
      <c r="Q6" s="14" t="s">
        <v>8</v>
      </c>
      <c r="R6" s="14" t="s">
        <v>9</v>
      </c>
      <c r="S6" s="14" t="s">
        <v>10</v>
      </c>
      <c r="T6" s="14" t="s">
        <v>11</v>
      </c>
      <c r="U6" s="14" t="s">
        <v>12</v>
      </c>
      <c r="V6" s="14" t="s">
        <v>13</v>
      </c>
      <c r="W6" s="14" t="s">
        <v>14</v>
      </c>
      <c r="X6" s="14" t="s">
        <v>15</v>
      </c>
      <c r="Y6" s="14" t="s">
        <v>18</v>
      </c>
      <c r="Z6" s="22"/>
      <c r="AA6" s="19"/>
      <c r="AB6" s="7"/>
    </row>
    <row r="7" spans="1:28" s="3" customFormat="1" ht="18.75" customHeight="1" hidden="1">
      <c r="A7" s="14">
        <v>1</v>
      </c>
      <c r="B7" s="14">
        <v>2</v>
      </c>
      <c r="C7" s="14">
        <v>3</v>
      </c>
      <c r="D7" s="14">
        <v>4</v>
      </c>
      <c r="E7" s="6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/>
      <c r="AA7" s="14"/>
      <c r="AB7" s="10"/>
    </row>
    <row r="8" spans="1:30" ht="17.25" customHeight="1">
      <c r="A8" s="25">
        <v>1</v>
      </c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/>
      <c r="I8" s="25">
        <v>2.75</v>
      </c>
      <c r="J8" s="25"/>
      <c r="K8" s="25"/>
      <c r="L8" s="25"/>
      <c r="M8" s="25"/>
      <c r="N8" s="25"/>
      <c r="O8" s="25"/>
      <c r="P8" s="34">
        <f>SUM(H8:O8)</f>
        <v>2.75</v>
      </c>
      <c r="Q8" s="25"/>
      <c r="R8" s="25">
        <v>2.75</v>
      </c>
      <c r="S8" s="25"/>
      <c r="T8" s="25"/>
      <c r="U8" s="25"/>
      <c r="V8" s="25"/>
      <c r="W8" s="25"/>
      <c r="X8" s="25"/>
      <c r="Y8" s="26" t="s">
        <v>29</v>
      </c>
      <c r="Z8" s="32">
        <f>SUM(Q8:X8)</f>
        <v>2.75</v>
      </c>
      <c r="AA8" s="28" t="str">
        <f>IF(Z8=P8,"Không thay đổi","Lên điểm")</f>
        <v>Không thay đổi</v>
      </c>
      <c r="AB8" s="23">
        <v>8</v>
      </c>
      <c r="AC8" s="1">
        <v>2</v>
      </c>
      <c r="AD8" s="1">
        <f>COUNTIF($AB$8:$AB$35,2)</f>
        <v>2</v>
      </c>
    </row>
    <row r="9" spans="1:30" ht="17.25" customHeight="1">
      <c r="A9" s="27">
        <v>2</v>
      </c>
      <c r="B9" s="27" t="s">
        <v>30</v>
      </c>
      <c r="C9" s="27" t="s">
        <v>31</v>
      </c>
      <c r="D9" s="27" t="s">
        <v>25</v>
      </c>
      <c r="E9" s="27" t="s">
        <v>32</v>
      </c>
      <c r="F9" s="27" t="s">
        <v>27</v>
      </c>
      <c r="G9" s="27" t="s">
        <v>33</v>
      </c>
      <c r="H9" s="27"/>
      <c r="I9" s="27">
        <v>3.25</v>
      </c>
      <c r="J9" s="27"/>
      <c r="K9" s="27"/>
      <c r="L9" s="27"/>
      <c r="M9" s="27"/>
      <c r="N9" s="27">
        <v>3</v>
      </c>
      <c r="O9" s="27"/>
      <c r="P9" s="35">
        <f aca="true" t="shared" si="0" ref="P9:P35">SUM(H9:O9)</f>
        <v>6.25</v>
      </c>
      <c r="Q9" s="27"/>
      <c r="R9" s="27">
        <v>3.25</v>
      </c>
      <c r="S9" s="27"/>
      <c r="T9" s="27"/>
      <c r="U9" s="27"/>
      <c r="V9" s="27"/>
      <c r="W9" s="27">
        <v>3</v>
      </c>
      <c r="X9" s="27"/>
      <c r="Y9" s="28" t="s">
        <v>29</v>
      </c>
      <c r="Z9" s="29">
        <f aca="true" t="shared" si="1" ref="Z9:Z35">SUM(Q9:X9)</f>
        <v>6.25</v>
      </c>
      <c r="AA9" s="28" t="str">
        <f>IF(Z9=P9,"Không thay đổi","Lên điểm")</f>
        <v>Không thay đổi</v>
      </c>
      <c r="AB9" s="23">
        <v>11</v>
      </c>
      <c r="AC9" s="1">
        <v>3</v>
      </c>
      <c r="AD9" s="1">
        <f>COUNTIF($AB$8:$AB$35,3)</f>
        <v>0</v>
      </c>
    </row>
    <row r="10" spans="1:30" ht="17.25" customHeight="1">
      <c r="A10" s="27">
        <v>3</v>
      </c>
      <c r="B10" s="27" t="s">
        <v>34</v>
      </c>
      <c r="C10" s="27" t="s">
        <v>35</v>
      </c>
      <c r="D10" s="27" t="s">
        <v>25</v>
      </c>
      <c r="E10" s="27" t="s">
        <v>36</v>
      </c>
      <c r="F10" s="27" t="s">
        <v>27</v>
      </c>
      <c r="G10" s="27" t="s">
        <v>37</v>
      </c>
      <c r="H10" s="27"/>
      <c r="I10" s="27">
        <v>2.5</v>
      </c>
      <c r="J10" s="27"/>
      <c r="K10" s="27"/>
      <c r="L10" s="27"/>
      <c r="M10" s="27"/>
      <c r="N10" s="27"/>
      <c r="O10" s="27">
        <v>2.25</v>
      </c>
      <c r="P10" s="35">
        <f t="shared" si="0"/>
        <v>4.75</v>
      </c>
      <c r="Q10" s="27"/>
      <c r="R10" s="27">
        <v>2.5</v>
      </c>
      <c r="S10" s="27"/>
      <c r="T10" s="27"/>
      <c r="U10" s="27"/>
      <c r="V10" s="27"/>
      <c r="W10" s="27"/>
      <c r="X10" s="27">
        <v>2.25</v>
      </c>
      <c r="Y10" s="28" t="s">
        <v>29</v>
      </c>
      <c r="Z10" s="29">
        <f t="shared" si="1"/>
        <v>4.75</v>
      </c>
      <c r="AA10" s="28" t="str">
        <f aca="true" t="shared" si="2" ref="AA10:AA35">IF(Z10=P10,"Không thay đổi","Lên điểm")</f>
        <v>Không thay đổi</v>
      </c>
      <c r="AB10" s="23">
        <v>13</v>
      </c>
      <c r="AC10" s="1">
        <v>4</v>
      </c>
      <c r="AD10" s="1">
        <f>COUNTIF($AB$8:$AB$35,4)</f>
        <v>0</v>
      </c>
    </row>
    <row r="11" spans="1:30" ht="17.25" customHeight="1">
      <c r="A11" s="27">
        <v>4</v>
      </c>
      <c r="B11" s="27" t="s">
        <v>38</v>
      </c>
      <c r="C11" s="27" t="s">
        <v>39</v>
      </c>
      <c r="D11" s="27" t="s">
        <v>25</v>
      </c>
      <c r="E11" s="27" t="s">
        <v>40</v>
      </c>
      <c r="F11" s="27" t="s">
        <v>27</v>
      </c>
      <c r="G11" s="27" t="s">
        <v>41</v>
      </c>
      <c r="H11" s="27">
        <v>2.25</v>
      </c>
      <c r="I11" s="27">
        <v>4.25</v>
      </c>
      <c r="J11" s="27"/>
      <c r="K11" s="27"/>
      <c r="L11" s="27"/>
      <c r="M11" s="27"/>
      <c r="N11" s="27">
        <v>5</v>
      </c>
      <c r="O11" s="27">
        <v>2.25</v>
      </c>
      <c r="P11" s="35">
        <f t="shared" si="0"/>
        <v>13.75</v>
      </c>
      <c r="Q11" s="27">
        <v>2.25</v>
      </c>
      <c r="R11" s="27">
        <v>4.25</v>
      </c>
      <c r="S11" s="27"/>
      <c r="T11" s="27"/>
      <c r="U11" s="27"/>
      <c r="V11" s="27"/>
      <c r="W11" s="27">
        <v>5</v>
      </c>
      <c r="X11" s="27">
        <v>2.25</v>
      </c>
      <c r="Y11" s="28" t="s">
        <v>29</v>
      </c>
      <c r="Z11" s="29">
        <f t="shared" si="1"/>
        <v>13.75</v>
      </c>
      <c r="AA11" s="28" t="str">
        <f t="shared" si="2"/>
        <v>Không thay đổi</v>
      </c>
      <c r="AB11" s="23">
        <v>12</v>
      </c>
      <c r="AC11" s="1">
        <v>5</v>
      </c>
      <c r="AD11" s="1">
        <f>COUNTIF($AB$8:$AB$35,5)</f>
        <v>2</v>
      </c>
    </row>
    <row r="12" spans="1:30" ht="17.25" customHeight="1">
      <c r="A12" s="27">
        <v>5</v>
      </c>
      <c r="B12" s="27" t="s">
        <v>42</v>
      </c>
      <c r="C12" s="27" t="s">
        <v>43</v>
      </c>
      <c r="D12" s="27" t="s">
        <v>25</v>
      </c>
      <c r="E12" s="27" t="s">
        <v>44</v>
      </c>
      <c r="F12" s="27" t="s">
        <v>27</v>
      </c>
      <c r="G12" s="27" t="s">
        <v>45</v>
      </c>
      <c r="H12" s="27">
        <v>1.5</v>
      </c>
      <c r="I12" s="27">
        <v>2.5</v>
      </c>
      <c r="J12" s="27"/>
      <c r="K12" s="27"/>
      <c r="L12" s="27"/>
      <c r="M12" s="27"/>
      <c r="N12" s="27"/>
      <c r="O12" s="27"/>
      <c r="P12" s="35">
        <f t="shared" si="0"/>
        <v>4</v>
      </c>
      <c r="Q12" s="27">
        <v>1.5</v>
      </c>
      <c r="R12" s="27">
        <v>2.5</v>
      </c>
      <c r="S12" s="27"/>
      <c r="T12" s="27"/>
      <c r="U12" s="27"/>
      <c r="V12" s="27"/>
      <c r="W12" s="27"/>
      <c r="X12" s="27"/>
      <c r="Y12" s="28" t="s">
        <v>29</v>
      </c>
      <c r="Z12" s="29">
        <f t="shared" si="1"/>
        <v>4</v>
      </c>
      <c r="AA12" s="28" t="str">
        <f t="shared" si="2"/>
        <v>Không thay đổi</v>
      </c>
      <c r="AB12" s="23">
        <v>13</v>
      </c>
      <c r="AC12" s="1">
        <v>6</v>
      </c>
      <c r="AD12" s="1">
        <f>COUNTIF($AB$8:$AB$35,6)</f>
        <v>3</v>
      </c>
    </row>
    <row r="13" spans="1:30" ht="17.25" customHeight="1">
      <c r="A13" s="27">
        <v>6</v>
      </c>
      <c r="B13" s="27" t="s">
        <v>46</v>
      </c>
      <c r="C13" s="27" t="s">
        <v>47</v>
      </c>
      <c r="D13" s="27" t="s">
        <v>25</v>
      </c>
      <c r="E13" s="27" t="s">
        <v>48</v>
      </c>
      <c r="F13" s="27" t="s">
        <v>27</v>
      </c>
      <c r="G13" s="27" t="s">
        <v>49</v>
      </c>
      <c r="H13" s="27">
        <v>1.5</v>
      </c>
      <c r="I13" s="27">
        <v>2.75</v>
      </c>
      <c r="J13" s="27"/>
      <c r="K13" s="27"/>
      <c r="L13" s="27"/>
      <c r="M13" s="27"/>
      <c r="N13" s="27">
        <v>6.25</v>
      </c>
      <c r="O13" s="27"/>
      <c r="P13" s="35">
        <f t="shared" si="0"/>
        <v>10.5</v>
      </c>
      <c r="Q13" s="27">
        <v>1.5</v>
      </c>
      <c r="R13" s="27">
        <v>2.75</v>
      </c>
      <c r="S13" s="27"/>
      <c r="T13" s="27"/>
      <c r="U13" s="27"/>
      <c r="V13" s="27"/>
      <c r="W13" s="27">
        <v>6.25</v>
      </c>
      <c r="X13" s="27"/>
      <c r="Y13" s="28" t="s">
        <v>29</v>
      </c>
      <c r="Z13" s="29">
        <f t="shared" si="1"/>
        <v>10.5</v>
      </c>
      <c r="AA13" s="28" t="str">
        <f t="shared" si="2"/>
        <v>Không thay đổi</v>
      </c>
      <c r="AB13" s="23">
        <v>13</v>
      </c>
      <c r="AC13" s="1">
        <v>7</v>
      </c>
      <c r="AD13" s="1">
        <f>COUNTIF($AB$8:$AB$35,7)</f>
        <v>4</v>
      </c>
    </row>
    <row r="14" spans="1:30" ht="17.25" customHeight="1">
      <c r="A14" s="27">
        <v>7</v>
      </c>
      <c r="B14" s="27" t="s">
        <v>50</v>
      </c>
      <c r="C14" s="27" t="s">
        <v>51</v>
      </c>
      <c r="D14" s="27" t="s">
        <v>25</v>
      </c>
      <c r="E14" s="27" t="s">
        <v>52</v>
      </c>
      <c r="F14" s="27" t="s">
        <v>27</v>
      </c>
      <c r="G14" s="27" t="s">
        <v>53</v>
      </c>
      <c r="H14" s="27">
        <v>3.25</v>
      </c>
      <c r="I14" s="27">
        <v>4.25</v>
      </c>
      <c r="J14" s="27"/>
      <c r="K14" s="27"/>
      <c r="L14" s="27"/>
      <c r="M14" s="27"/>
      <c r="N14" s="27">
        <v>4.25</v>
      </c>
      <c r="O14" s="27"/>
      <c r="P14" s="35">
        <f t="shared" si="0"/>
        <v>11.75</v>
      </c>
      <c r="Q14" s="27">
        <v>3.25</v>
      </c>
      <c r="R14" s="27">
        <v>4.25</v>
      </c>
      <c r="S14" s="27"/>
      <c r="T14" s="27"/>
      <c r="U14" s="27"/>
      <c r="V14" s="27"/>
      <c r="W14" s="27">
        <v>4.25</v>
      </c>
      <c r="X14" s="27"/>
      <c r="Y14" s="28" t="s">
        <v>29</v>
      </c>
      <c r="Z14" s="29">
        <f t="shared" si="1"/>
        <v>11.75</v>
      </c>
      <c r="AA14" s="28" t="str">
        <f t="shared" si="2"/>
        <v>Không thay đổi</v>
      </c>
      <c r="AB14" s="23">
        <v>12</v>
      </c>
      <c r="AC14" s="1">
        <v>8</v>
      </c>
      <c r="AD14" s="1">
        <f>COUNTIF($AB$8:$AB$35,8)</f>
        <v>2</v>
      </c>
    </row>
    <row r="15" spans="1:30" ht="17.25" customHeight="1">
      <c r="A15" s="27">
        <v>8</v>
      </c>
      <c r="B15" s="27" t="s">
        <v>54</v>
      </c>
      <c r="C15" s="27" t="s">
        <v>55</v>
      </c>
      <c r="D15" s="27" t="s">
        <v>25</v>
      </c>
      <c r="E15" s="27" t="s">
        <v>56</v>
      </c>
      <c r="F15" s="27" t="s">
        <v>27</v>
      </c>
      <c r="G15" s="27" t="s">
        <v>57</v>
      </c>
      <c r="H15" s="27">
        <v>2</v>
      </c>
      <c r="I15" s="27"/>
      <c r="J15" s="27"/>
      <c r="K15" s="27"/>
      <c r="L15" s="27"/>
      <c r="M15" s="27"/>
      <c r="N15" s="27">
        <v>4.75</v>
      </c>
      <c r="O15" s="27">
        <v>1.63</v>
      </c>
      <c r="P15" s="35">
        <f t="shared" si="0"/>
        <v>8.379999999999999</v>
      </c>
      <c r="Q15" s="27">
        <v>2</v>
      </c>
      <c r="R15" s="27"/>
      <c r="S15" s="27"/>
      <c r="T15" s="27"/>
      <c r="U15" s="27"/>
      <c r="V15" s="27"/>
      <c r="W15" s="27">
        <v>4.75</v>
      </c>
      <c r="X15" s="27">
        <v>1.63</v>
      </c>
      <c r="Y15" s="28" t="s">
        <v>29</v>
      </c>
      <c r="Z15" s="29">
        <f t="shared" si="1"/>
        <v>8.379999999999999</v>
      </c>
      <c r="AA15" s="28" t="str">
        <f t="shared" si="2"/>
        <v>Không thay đổi</v>
      </c>
      <c r="AB15" s="23">
        <v>13</v>
      </c>
      <c r="AC15" s="1">
        <v>9</v>
      </c>
      <c r="AD15" s="1">
        <f>COUNTIF($AB$8:$AB$35,9)</f>
        <v>1</v>
      </c>
    </row>
    <row r="16" spans="1:30" ht="17.25" customHeight="1">
      <c r="A16" s="27">
        <v>9</v>
      </c>
      <c r="B16" s="27" t="s">
        <v>58</v>
      </c>
      <c r="C16" s="27" t="s">
        <v>59</v>
      </c>
      <c r="D16" s="27" t="s">
        <v>60</v>
      </c>
      <c r="E16" s="27" t="s">
        <v>61</v>
      </c>
      <c r="F16" s="27" t="s">
        <v>62</v>
      </c>
      <c r="G16" s="27" t="s">
        <v>63</v>
      </c>
      <c r="H16" s="27"/>
      <c r="I16" s="27"/>
      <c r="J16" s="27"/>
      <c r="K16" s="27"/>
      <c r="L16" s="27"/>
      <c r="M16" s="27">
        <v>5.25</v>
      </c>
      <c r="N16" s="27">
        <v>7</v>
      </c>
      <c r="O16" s="27"/>
      <c r="P16" s="35">
        <f t="shared" si="0"/>
        <v>12.25</v>
      </c>
      <c r="Q16" s="27"/>
      <c r="R16" s="27"/>
      <c r="S16" s="27"/>
      <c r="T16" s="27"/>
      <c r="U16" s="27"/>
      <c r="V16" s="27">
        <v>5.25</v>
      </c>
      <c r="W16" s="27">
        <v>7</v>
      </c>
      <c r="X16" s="27"/>
      <c r="Y16" s="28" t="s">
        <v>29</v>
      </c>
      <c r="Z16" s="29">
        <f t="shared" si="1"/>
        <v>12.25</v>
      </c>
      <c r="AA16" s="28" t="str">
        <f t="shared" si="2"/>
        <v>Không thay đổi</v>
      </c>
      <c r="AB16" s="23">
        <v>7</v>
      </c>
      <c r="AC16" s="1">
        <v>10</v>
      </c>
      <c r="AD16" s="1">
        <f>COUNTIF($AB$8:$AB$35,10)</f>
        <v>3</v>
      </c>
    </row>
    <row r="17" spans="1:30" ht="17.25" customHeight="1">
      <c r="A17" s="27">
        <v>10</v>
      </c>
      <c r="B17" s="27" t="s">
        <v>64</v>
      </c>
      <c r="C17" s="27" t="s">
        <v>65</v>
      </c>
      <c r="D17" s="27" t="s">
        <v>60</v>
      </c>
      <c r="E17" s="27" t="s">
        <v>66</v>
      </c>
      <c r="F17" s="27" t="s">
        <v>27</v>
      </c>
      <c r="G17" s="27" t="s">
        <v>67</v>
      </c>
      <c r="H17" s="27"/>
      <c r="I17" s="27">
        <v>4.5</v>
      </c>
      <c r="J17" s="27"/>
      <c r="K17" s="27"/>
      <c r="L17" s="27"/>
      <c r="M17" s="27"/>
      <c r="N17" s="27"/>
      <c r="O17" s="27"/>
      <c r="P17" s="35">
        <f t="shared" si="0"/>
        <v>4.5</v>
      </c>
      <c r="Q17" s="27"/>
      <c r="R17" s="27">
        <v>4.5</v>
      </c>
      <c r="S17" s="27"/>
      <c r="T17" s="27"/>
      <c r="U17" s="27"/>
      <c r="V17" s="27"/>
      <c r="W17" s="27"/>
      <c r="X17" s="27"/>
      <c r="Y17" s="28" t="s">
        <v>29</v>
      </c>
      <c r="Z17" s="29">
        <f t="shared" si="1"/>
        <v>4.5</v>
      </c>
      <c r="AA17" s="28" t="str">
        <f t="shared" si="2"/>
        <v>Không thay đổi</v>
      </c>
      <c r="AB17" s="23">
        <v>7</v>
      </c>
      <c r="AC17" s="1">
        <v>11</v>
      </c>
      <c r="AD17" s="1">
        <f>COUNTIF($AB$8:$AB$35,11)</f>
        <v>2</v>
      </c>
    </row>
    <row r="18" spans="1:30" ht="17.25" customHeight="1">
      <c r="A18" s="27">
        <v>11</v>
      </c>
      <c r="B18" s="27" t="s">
        <v>68</v>
      </c>
      <c r="C18" s="27" t="s">
        <v>69</v>
      </c>
      <c r="D18" s="27" t="s">
        <v>60</v>
      </c>
      <c r="E18" s="27" t="s">
        <v>70</v>
      </c>
      <c r="F18" s="27" t="s">
        <v>62</v>
      </c>
      <c r="G18" s="27" t="s">
        <v>71</v>
      </c>
      <c r="H18" s="27"/>
      <c r="I18" s="27">
        <v>2.5</v>
      </c>
      <c r="J18" s="27"/>
      <c r="K18" s="27"/>
      <c r="L18" s="27"/>
      <c r="M18" s="27"/>
      <c r="N18" s="27">
        <v>2.75</v>
      </c>
      <c r="O18" s="27"/>
      <c r="P18" s="35">
        <f t="shared" si="0"/>
        <v>5.25</v>
      </c>
      <c r="Q18" s="27"/>
      <c r="R18" s="27">
        <v>2.5</v>
      </c>
      <c r="S18" s="27"/>
      <c r="T18" s="27"/>
      <c r="U18" s="27"/>
      <c r="V18" s="27"/>
      <c r="W18" s="27">
        <v>2.75</v>
      </c>
      <c r="X18" s="27"/>
      <c r="Y18" s="28" t="s">
        <v>29</v>
      </c>
      <c r="Z18" s="29">
        <f t="shared" si="1"/>
        <v>5.25</v>
      </c>
      <c r="AA18" s="28" t="str">
        <f t="shared" si="2"/>
        <v>Không thay đổi</v>
      </c>
      <c r="AB18" s="23">
        <v>12</v>
      </c>
      <c r="AC18" s="1">
        <v>12</v>
      </c>
      <c r="AD18" s="1">
        <f>COUNTIF($AB$8:$AB$35,12)</f>
        <v>4</v>
      </c>
    </row>
    <row r="19" spans="1:30" ht="17.25" customHeight="1">
      <c r="A19" s="27">
        <v>12</v>
      </c>
      <c r="B19" s="27" t="s">
        <v>72</v>
      </c>
      <c r="C19" s="27" t="s">
        <v>73</v>
      </c>
      <c r="D19" s="27" t="s">
        <v>60</v>
      </c>
      <c r="E19" s="27" t="s">
        <v>74</v>
      </c>
      <c r="F19" s="27" t="s">
        <v>62</v>
      </c>
      <c r="G19" s="27" t="s">
        <v>75</v>
      </c>
      <c r="H19" s="27"/>
      <c r="I19" s="27">
        <v>3.25</v>
      </c>
      <c r="J19" s="27"/>
      <c r="K19" s="27"/>
      <c r="L19" s="27"/>
      <c r="M19" s="27"/>
      <c r="N19" s="27"/>
      <c r="O19" s="27"/>
      <c r="P19" s="35">
        <f t="shared" si="0"/>
        <v>3.25</v>
      </c>
      <c r="Q19" s="27"/>
      <c r="R19" s="27">
        <v>3.25</v>
      </c>
      <c r="S19" s="27"/>
      <c r="T19" s="27"/>
      <c r="U19" s="27"/>
      <c r="V19" s="27"/>
      <c r="W19" s="27"/>
      <c r="X19" s="27"/>
      <c r="Y19" s="28" t="s">
        <v>29</v>
      </c>
      <c r="Z19" s="29">
        <f t="shared" si="1"/>
        <v>3.25</v>
      </c>
      <c r="AA19" s="28" t="str">
        <f t="shared" si="2"/>
        <v>Không thay đổi</v>
      </c>
      <c r="AB19" s="23">
        <v>10</v>
      </c>
      <c r="AC19" s="1">
        <v>13</v>
      </c>
      <c r="AD19" s="1">
        <f>COUNTIF($AB$8:$AB$35,13)</f>
        <v>5</v>
      </c>
    </row>
    <row r="20" spans="1:30" ht="17.25" customHeight="1">
      <c r="A20" s="27">
        <v>13</v>
      </c>
      <c r="B20" s="27" t="s">
        <v>76</v>
      </c>
      <c r="C20" s="27" t="s">
        <v>77</v>
      </c>
      <c r="D20" s="27" t="s">
        <v>60</v>
      </c>
      <c r="E20" s="27" t="s">
        <v>78</v>
      </c>
      <c r="F20" s="27" t="s">
        <v>62</v>
      </c>
      <c r="G20" s="27" t="s">
        <v>79</v>
      </c>
      <c r="H20" s="27"/>
      <c r="I20" s="27">
        <v>5</v>
      </c>
      <c r="J20" s="27"/>
      <c r="K20" s="27"/>
      <c r="L20" s="27"/>
      <c r="M20" s="27"/>
      <c r="N20" s="27"/>
      <c r="O20" s="27"/>
      <c r="P20" s="35">
        <f t="shared" si="0"/>
        <v>5</v>
      </c>
      <c r="Q20" s="27"/>
      <c r="R20" s="27">
        <v>5</v>
      </c>
      <c r="S20" s="27"/>
      <c r="T20" s="27"/>
      <c r="U20" s="27"/>
      <c r="V20" s="27"/>
      <c r="W20" s="27"/>
      <c r="X20" s="27"/>
      <c r="Y20" s="28" t="s">
        <v>29</v>
      </c>
      <c r="Z20" s="29">
        <f t="shared" si="1"/>
        <v>5</v>
      </c>
      <c r="AA20" s="28" t="str">
        <f t="shared" si="2"/>
        <v>Không thay đổi</v>
      </c>
      <c r="AB20" s="23">
        <v>8</v>
      </c>
      <c r="AC20" s="1" t="s">
        <v>141</v>
      </c>
      <c r="AD20" s="1">
        <f>SUM(AD8:AD19)</f>
        <v>28</v>
      </c>
    </row>
    <row r="21" spans="1:28" ht="17.25" customHeight="1">
      <c r="A21" s="27">
        <v>14</v>
      </c>
      <c r="B21" s="27" t="s">
        <v>80</v>
      </c>
      <c r="C21" s="27" t="s">
        <v>81</v>
      </c>
      <c r="D21" s="27" t="s">
        <v>60</v>
      </c>
      <c r="E21" s="27" t="s">
        <v>82</v>
      </c>
      <c r="F21" s="27" t="s">
        <v>27</v>
      </c>
      <c r="G21" s="27" t="s">
        <v>83</v>
      </c>
      <c r="H21" s="27"/>
      <c r="I21" s="27"/>
      <c r="J21" s="27"/>
      <c r="K21" s="27"/>
      <c r="L21" s="27"/>
      <c r="M21" s="27">
        <v>6.25</v>
      </c>
      <c r="N21" s="27"/>
      <c r="O21" s="27"/>
      <c r="P21" s="35">
        <f t="shared" si="0"/>
        <v>6.25</v>
      </c>
      <c r="Q21" s="27"/>
      <c r="R21" s="27"/>
      <c r="S21" s="27"/>
      <c r="T21" s="27"/>
      <c r="U21" s="27"/>
      <c r="V21" s="27">
        <v>6.25</v>
      </c>
      <c r="W21" s="27"/>
      <c r="X21" s="27"/>
      <c r="Y21" s="28" t="s">
        <v>29</v>
      </c>
      <c r="Z21" s="29">
        <f t="shared" si="1"/>
        <v>6.25</v>
      </c>
      <c r="AA21" s="28" t="str">
        <f t="shared" si="2"/>
        <v>Không thay đổi</v>
      </c>
      <c r="AB21" s="23">
        <v>5</v>
      </c>
    </row>
    <row r="22" spans="1:28" ht="17.25" customHeight="1">
      <c r="A22" s="27">
        <v>15</v>
      </c>
      <c r="B22" s="27" t="s">
        <v>84</v>
      </c>
      <c r="C22" s="27" t="s">
        <v>85</v>
      </c>
      <c r="D22" s="27" t="s">
        <v>60</v>
      </c>
      <c r="E22" s="27" t="s">
        <v>86</v>
      </c>
      <c r="F22" s="27" t="s">
        <v>27</v>
      </c>
      <c r="G22" s="27" t="s">
        <v>87</v>
      </c>
      <c r="H22" s="27">
        <v>7.5</v>
      </c>
      <c r="I22" s="27"/>
      <c r="J22" s="27">
        <v>6.6</v>
      </c>
      <c r="K22" s="27">
        <v>7.4</v>
      </c>
      <c r="L22" s="27"/>
      <c r="M22" s="27"/>
      <c r="N22" s="27"/>
      <c r="O22" s="27"/>
      <c r="P22" s="35">
        <f t="shared" si="0"/>
        <v>21.5</v>
      </c>
      <c r="Q22" s="27">
        <v>7.5</v>
      </c>
      <c r="R22" s="27"/>
      <c r="S22" s="27">
        <v>6.6</v>
      </c>
      <c r="T22" s="27">
        <v>7.4</v>
      </c>
      <c r="U22" s="27"/>
      <c r="V22" s="27"/>
      <c r="W22" s="27"/>
      <c r="X22" s="27"/>
      <c r="Y22" s="28" t="s">
        <v>29</v>
      </c>
      <c r="Z22" s="29">
        <f t="shared" si="1"/>
        <v>21.5</v>
      </c>
      <c r="AA22" s="28" t="str">
        <f t="shared" si="2"/>
        <v>Không thay đổi</v>
      </c>
      <c r="AB22" s="23">
        <v>2</v>
      </c>
    </row>
    <row r="23" spans="1:28" ht="17.25" customHeight="1">
      <c r="A23" s="27">
        <v>16</v>
      </c>
      <c r="B23" s="27" t="s">
        <v>88</v>
      </c>
      <c r="C23" s="27" t="s">
        <v>89</v>
      </c>
      <c r="D23" s="27" t="s">
        <v>60</v>
      </c>
      <c r="E23" s="27" t="s">
        <v>90</v>
      </c>
      <c r="F23" s="27" t="s">
        <v>62</v>
      </c>
      <c r="G23" s="27" t="s">
        <v>91</v>
      </c>
      <c r="H23" s="27"/>
      <c r="I23" s="27">
        <v>3.75</v>
      </c>
      <c r="J23" s="27"/>
      <c r="K23" s="27"/>
      <c r="L23" s="27"/>
      <c r="M23" s="27"/>
      <c r="N23" s="27">
        <v>2.25</v>
      </c>
      <c r="O23" s="27"/>
      <c r="P23" s="35">
        <f t="shared" si="0"/>
        <v>6</v>
      </c>
      <c r="Q23" s="27"/>
      <c r="R23" s="27">
        <v>3.75</v>
      </c>
      <c r="S23" s="27"/>
      <c r="T23" s="27"/>
      <c r="U23" s="27"/>
      <c r="V23" s="27"/>
      <c r="W23" s="27">
        <v>2.25</v>
      </c>
      <c r="X23" s="27"/>
      <c r="Y23" s="28" t="s">
        <v>29</v>
      </c>
      <c r="Z23" s="29">
        <f t="shared" si="1"/>
        <v>6</v>
      </c>
      <c r="AA23" s="28" t="str">
        <f t="shared" si="2"/>
        <v>Không thay đổi</v>
      </c>
      <c r="AB23" s="23">
        <v>12</v>
      </c>
    </row>
    <row r="24" spans="1:28" ht="17.25" customHeight="1">
      <c r="A24" s="27">
        <v>17</v>
      </c>
      <c r="B24" s="27" t="s">
        <v>92</v>
      </c>
      <c r="C24" s="27" t="s">
        <v>93</v>
      </c>
      <c r="D24" s="27" t="s">
        <v>60</v>
      </c>
      <c r="E24" s="27" t="s">
        <v>94</v>
      </c>
      <c r="F24" s="27" t="s">
        <v>27</v>
      </c>
      <c r="G24" s="27" t="s">
        <v>95</v>
      </c>
      <c r="H24" s="27"/>
      <c r="I24" s="27">
        <v>3</v>
      </c>
      <c r="J24" s="27"/>
      <c r="K24" s="27"/>
      <c r="L24" s="27"/>
      <c r="M24" s="27"/>
      <c r="N24" s="37">
        <v>2.75</v>
      </c>
      <c r="O24" s="27"/>
      <c r="P24" s="38">
        <f t="shared" si="0"/>
        <v>5.75</v>
      </c>
      <c r="Q24" s="27"/>
      <c r="R24" s="27">
        <v>3</v>
      </c>
      <c r="S24" s="27"/>
      <c r="T24" s="27"/>
      <c r="U24" s="27"/>
      <c r="V24" s="27"/>
      <c r="W24" s="37">
        <v>3</v>
      </c>
      <c r="X24" s="27"/>
      <c r="Y24" s="28" t="s">
        <v>29</v>
      </c>
      <c r="Z24" s="39">
        <f t="shared" si="1"/>
        <v>6</v>
      </c>
      <c r="AA24" s="29" t="s">
        <v>146</v>
      </c>
      <c r="AB24" s="23">
        <v>6</v>
      </c>
    </row>
    <row r="25" spans="1:28" ht="17.25" customHeight="1">
      <c r="A25" s="27">
        <v>18</v>
      </c>
      <c r="B25" s="27" t="s">
        <v>96</v>
      </c>
      <c r="C25" s="27" t="s">
        <v>97</v>
      </c>
      <c r="D25" s="27" t="s">
        <v>60</v>
      </c>
      <c r="E25" s="27" t="s">
        <v>98</v>
      </c>
      <c r="F25" s="27" t="s">
        <v>27</v>
      </c>
      <c r="G25" s="27" t="s">
        <v>99</v>
      </c>
      <c r="H25" s="27">
        <v>7.5</v>
      </c>
      <c r="I25" s="27">
        <v>2.75</v>
      </c>
      <c r="J25" s="27">
        <v>6.2</v>
      </c>
      <c r="K25" s="27"/>
      <c r="L25" s="27"/>
      <c r="M25" s="27"/>
      <c r="N25" s="27"/>
      <c r="O25" s="27">
        <v>3.7</v>
      </c>
      <c r="P25" s="35">
        <f t="shared" si="0"/>
        <v>20.15</v>
      </c>
      <c r="Q25" s="27">
        <v>7.5</v>
      </c>
      <c r="R25" s="27">
        <v>2.75</v>
      </c>
      <c r="S25" s="27">
        <v>6.2</v>
      </c>
      <c r="T25" s="27"/>
      <c r="U25" s="27"/>
      <c r="V25" s="27"/>
      <c r="W25" s="27"/>
      <c r="X25" s="27">
        <v>3.7</v>
      </c>
      <c r="Y25" s="28" t="s">
        <v>29</v>
      </c>
      <c r="Z25" s="29">
        <f t="shared" si="1"/>
        <v>20.15</v>
      </c>
      <c r="AA25" s="28" t="str">
        <f t="shared" si="2"/>
        <v>Không thay đổi</v>
      </c>
      <c r="AB25" s="23">
        <v>2</v>
      </c>
    </row>
    <row r="26" spans="1:28" ht="17.25" customHeight="1">
      <c r="A26" s="27">
        <v>19</v>
      </c>
      <c r="B26" s="27" t="s">
        <v>100</v>
      </c>
      <c r="C26" s="27" t="s">
        <v>101</v>
      </c>
      <c r="D26" s="27" t="s">
        <v>60</v>
      </c>
      <c r="E26" s="27" t="s">
        <v>102</v>
      </c>
      <c r="F26" s="27" t="s">
        <v>27</v>
      </c>
      <c r="G26" s="27" t="s">
        <v>103</v>
      </c>
      <c r="H26" s="27"/>
      <c r="I26" s="27">
        <v>4</v>
      </c>
      <c r="J26" s="27"/>
      <c r="K26" s="27"/>
      <c r="L26" s="27"/>
      <c r="M26" s="27"/>
      <c r="N26" s="27">
        <v>2.75</v>
      </c>
      <c r="O26" s="27"/>
      <c r="P26" s="35">
        <f t="shared" si="0"/>
        <v>6.75</v>
      </c>
      <c r="Q26" s="27"/>
      <c r="R26" s="27">
        <v>4</v>
      </c>
      <c r="S26" s="27"/>
      <c r="T26" s="27"/>
      <c r="U26" s="27"/>
      <c r="V26" s="27"/>
      <c r="W26" s="27">
        <v>2.75</v>
      </c>
      <c r="X26" s="27"/>
      <c r="Y26" s="28" t="s">
        <v>29</v>
      </c>
      <c r="Z26" s="29">
        <f t="shared" si="1"/>
        <v>6.75</v>
      </c>
      <c r="AA26" s="28" t="str">
        <f t="shared" si="2"/>
        <v>Không thay đổi</v>
      </c>
      <c r="AB26" s="23">
        <v>10</v>
      </c>
    </row>
    <row r="27" spans="1:28" ht="17.25" customHeight="1">
      <c r="A27" s="27">
        <v>20</v>
      </c>
      <c r="B27" s="27" t="s">
        <v>104</v>
      </c>
      <c r="C27" s="27" t="s">
        <v>105</v>
      </c>
      <c r="D27" s="27" t="s">
        <v>60</v>
      </c>
      <c r="E27" s="27" t="s">
        <v>106</v>
      </c>
      <c r="F27" s="27" t="s">
        <v>62</v>
      </c>
      <c r="G27" s="27" t="s">
        <v>107</v>
      </c>
      <c r="H27" s="27"/>
      <c r="I27" s="27">
        <v>4.5</v>
      </c>
      <c r="J27" s="27"/>
      <c r="K27" s="27"/>
      <c r="L27" s="27"/>
      <c r="M27" s="27"/>
      <c r="N27" s="27"/>
      <c r="O27" s="27"/>
      <c r="P27" s="35">
        <f t="shared" si="0"/>
        <v>4.5</v>
      </c>
      <c r="Q27" s="27"/>
      <c r="R27" s="27">
        <v>4.5</v>
      </c>
      <c r="S27" s="27"/>
      <c r="T27" s="27"/>
      <c r="U27" s="27"/>
      <c r="V27" s="27"/>
      <c r="W27" s="27"/>
      <c r="X27" s="27"/>
      <c r="Y27" s="28" t="s">
        <v>29</v>
      </c>
      <c r="Z27" s="29">
        <f t="shared" si="1"/>
        <v>4.5</v>
      </c>
      <c r="AA27" s="28" t="str">
        <f t="shared" si="2"/>
        <v>Không thay đổi</v>
      </c>
      <c r="AB27" s="23">
        <v>7</v>
      </c>
    </row>
    <row r="28" spans="1:28" ht="17.25" customHeight="1">
      <c r="A28" s="27">
        <v>21</v>
      </c>
      <c r="B28" s="27" t="s">
        <v>108</v>
      </c>
      <c r="C28" s="27" t="s">
        <v>109</v>
      </c>
      <c r="D28" s="27" t="s">
        <v>60</v>
      </c>
      <c r="E28" s="27" t="s">
        <v>110</v>
      </c>
      <c r="F28" s="27" t="s">
        <v>62</v>
      </c>
      <c r="G28" s="27" t="s">
        <v>111</v>
      </c>
      <c r="H28" s="27">
        <v>1.75</v>
      </c>
      <c r="I28" s="27">
        <v>1.5</v>
      </c>
      <c r="J28" s="27"/>
      <c r="K28" s="27"/>
      <c r="L28" s="27"/>
      <c r="M28" s="27"/>
      <c r="N28" s="27">
        <v>4</v>
      </c>
      <c r="O28" s="27"/>
      <c r="P28" s="35">
        <f t="shared" si="0"/>
        <v>7.25</v>
      </c>
      <c r="Q28" s="27">
        <v>1.75</v>
      </c>
      <c r="R28" s="27">
        <v>1.5</v>
      </c>
      <c r="S28" s="27"/>
      <c r="T28" s="27"/>
      <c r="U28" s="27"/>
      <c r="V28" s="27"/>
      <c r="W28" s="27">
        <v>4</v>
      </c>
      <c r="X28" s="27"/>
      <c r="Y28" s="28" t="s">
        <v>29</v>
      </c>
      <c r="Z28" s="29">
        <f t="shared" si="1"/>
        <v>7.25</v>
      </c>
      <c r="AA28" s="28" t="str">
        <f t="shared" si="2"/>
        <v>Không thay đổi</v>
      </c>
      <c r="AB28" s="23">
        <v>9</v>
      </c>
    </row>
    <row r="29" spans="1:28" ht="17.25" customHeight="1">
      <c r="A29" s="27">
        <v>22</v>
      </c>
      <c r="B29" s="27" t="s">
        <v>112</v>
      </c>
      <c r="C29" s="27" t="s">
        <v>113</v>
      </c>
      <c r="D29" s="27" t="s">
        <v>60</v>
      </c>
      <c r="E29" s="27" t="s">
        <v>114</v>
      </c>
      <c r="F29" s="27" t="s">
        <v>62</v>
      </c>
      <c r="G29" s="27" t="s">
        <v>115</v>
      </c>
      <c r="H29" s="27">
        <v>7</v>
      </c>
      <c r="I29" s="27"/>
      <c r="J29" s="27">
        <v>6.4</v>
      </c>
      <c r="K29" s="27">
        <v>6.4</v>
      </c>
      <c r="L29" s="27"/>
      <c r="M29" s="27"/>
      <c r="N29" s="27"/>
      <c r="O29" s="27"/>
      <c r="P29" s="35">
        <f t="shared" si="0"/>
        <v>19.8</v>
      </c>
      <c r="Q29" s="27">
        <v>7</v>
      </c>
      <c r="R29" s="27"/>
      <c r="S29" s="27">
        <v>6.4</v>
      </c>
      <c r="T29" s="27">
        <v>6.4</v>
      </c>
      <c r="U29" s="27"/>
      <c r="V29" s="27"/>
      <c r="W29" s="27"/>
      <c r="X29" s="27"/>
      <c r="Y29" s="28" t="s">
        <v>29</v>
      </c>
      <c r="Z29" s="29">
        <f t="shared" si="1"/>
        <v>19.8</v>
      </c>
      <c r="AA29" s="28" t="str">
        <f t="shared" si="2"/>
        <v>Không thay đổi</v>
      </c>
      <c r="AB29" s="23">
        <v>5</v>
      </c>
    </row>
    <row r="30" spans="1:28" ht="17.25" customHeight="1">
      <c r="A30" s="27">
        <v>23</v>
      </c>
      <c r="B30" s="27" t="s">
        <v>116</v>
      </c>
      <c r="C30" s="27" t="s">
        <v>117</v>
      </c>
      <c r="D30" s="27" t="s">
        <v>60</v>
      </c>
      <c r="E30" s="27" t="s">
        <v>118</v>
      </c>
      <c r="F30" s="27" t="s">
        <v>62</v>
      </c>
      <c r="G30" s="27" t="s">
        <v>103</v>
      </c>
      <c r="H30" s="27">
        <v>4</v>
      </c>
      <c r="I30" s="27"/>
      <c r="J30" s="27"/>
      <c r="K30" s="27"/>
      <c r="L30" s="27"/>
      <c r="M30" s="27"/>
      <c r="N30" s="27"/>
      <c r="O30" s="27"/>
      <c r="P30" s="35">
        <f t="shared" si="0"/>
        <v>4</v>
      </c>
      <c r="Q30" s="27">
        <v>4</v>
      </c>
      <c r="R30" s="27"/>
      <c r="S30" s="27"/>
      <c r="T30" s="27"/>
      <c r="U30" s="27"/>
      <c r="V30" s="27"/>
      <c r="W30" s="27"/>
      <c r="X30" s="27"/>
      <c r="Y30" s="28" t="s">
        <v>29</v>
      </c>
      <c r="Z30" s="29">
        <f t="shared" si="1"/>
        <v>4</v>
      </c>
      <c r="AA30" s="28" t="str">
        <f t="shared" si="2"/>
        <v>Không thay đổi</v>
      </c>
      <c r="AB30" s="23">
        <v>6</v>
      </c>
    </row>
    <row r="31" spans="1:28" ht="17.25" customHeight="1">
      <c r="A31" s="27">
        <v>24</v>
      </c>
      <c r="B31" s="27" t="s">
        <v>119</v>
      </c>
      <c r="C31" s="27" t="s">
        <v>120</v>
      </c>
      <c r="D31" s="27" t="s">
        <v>60</v>
      </c>
      <c r="E31" s="27" t="s">
        <v>121</v>
      </c>
      <c r="F31" s="27" t="s">
        <v>27</v>
      </c>
      <c r="G31" s="27" t="s">
        <v>122</v>
      </c>
      <c r="H31" s="27"/>
      <c r="I31" s="27">
        <v>5.25</v>
      </c>
      <c r="J31" s="27"/>
      <c r="K31" s="27"/>
      <c r="L31" s="27"/>
      <c r="M31" s="27"/>
      <c r="N31" s="27"/>
      <c r="O31" s="27"/>
      <c r="P31" s="35">
        <f t="shared" si="0"/>
        <v>5.25</v>
      </c>
      <c r="Q31" s="27"/>
      <c r="R31" s="27">
        <v>5.25</v>
      </c>
      <c r="S31" s="27"/>
      <c r="T31" s="27"/>
      <c r="U31" s="27"/>
      <c r="V31" s="27"/>
      <c r="W31" s="27"/>
      <c r="X31" s="27"/>
      <c r="Y31" s="28" t="s">
        <v>29</v>
      </c>
      <c r="Z31" s="29">
        <f t="shared" si="1"/>
        <v>5.25</v>
      </c>
      <c r="AA31" s="28" t="str">
        <f t="shared" si="2"/>
        <v>Không thay đổi</v>
      </c>
      <c r="AB31" s="23">
        <v>7</v>
      </c>
    </row>
    <row r="32" spans="1:28" ht="17.25" customHeight="1">
      <c r="A32" s="27">
        <v>25</v>
      </c>
      <c r="B32" s="27" t="s">
        <v>123</v>
      </c>
      <c r="C32" s="27" t="s">
        <v>124</v>
      </c>
      <c r="D32" s="27" t="s">
        <v>60</v>
      </c>
      <c r="E32" s="27" t="s">
        <v>125</v>
      </c>
      <c r="F32" s="27" t="s">
        <v>62</v>
      </c>
      <c r="G32" s="27" t="s">
        <v>126</v>
      </c>
      <c r="H32" s="27"/>
      <c r="I32" s="27">
        <v>4</v>
      </c>
      <c r="J32" s="27"/>
      <c r="K32" s="27"/>
      <c r="L32" s="27"/>
      <c r="M32" s="27"/>
      <c r="N32" s="27"/>
      <c r="O32" s="27"/>
      <c r="P32" s="35">
        <f t="shared" si="0"/>
        <v>4</v>
      </c>
      <c r="Q32" s="27"/>
      <c r="R32" s="27">
        <v>4</v>
      </c>
      <c r="S32" s="27"/>
      <c r="T32" s="27"/>
      <c r="U32" s="27"/>
      <c r="V32" s="27"/>
      <c r="W32" s="27"/>
      <c r="X32" s="27"/>
      <c r="Y32" s="28" t="s">
        <v>29</v>
      </c>
      <c r="Z32" s="29">
        <f t="shared" si="1"/>
        <v>4</v>
      </c>
      <c r="AA32" s="28" t="str">
        <f t="shared" si="2"/>
        <v>Không thay đổi</v>
      </c>
      <c r="AB32" s="23">
        <v>10</v>
      </c>
    </row>
    <row r="33" spans="1:28" ht="17.25" customHeight="1">
      <c r="A33" s="27">
        <v>26</v>
      </c>
      <c r="B33" s="27" t="s">
        <v>127</v>
      </c>
      <c r="C33" s="27" t="s">
        <v>128</v>
      </c>
      <c r="D33" s="27" t="s">
        <v>60</v>
      </c>
      <c r="E33" s="27" t="s">
        <v>129</v>
      </c>
      <c r="F33" s="27" t="s">
        <v>27</v>
      </c>
      <c r="G33" s="27" t="s">
        <v>130</v>
      </c>
      <c r="H33" s="37">
        <v>1</v>
      </c>
      <c r="I33" s="27"/>
      <c r="J33" s="27"/>
      <c r="K33" s="27"/>
      <c r="L33" s="27"/>
      <c r="M33" s="27"/>
      <c r="N33" s="27">
        <v>3.75</v>
      </c>
      <c r="O33" s="27"/>
      <c r="P33" s="38">
        <f t="shared" si="0"/>
        <v>4.75</v>
      </c>
      <c r="Q33" s="37">
        <v>1.25</v>
      </c>
      <c r="R33" s="27"/>
      <c r="S33" s="27"/>
      <c r="T33" s="27"/>
      <c r="U33" s="27"/>
      <c r="V33" s="27"/>
      <c r="W33" s="27">
        <v>3.75</v>
      </c>
      <c r="X33" s="27"/>
      <c r="Y33" s="28" t="s">
        <v>29</v>
      </c>
      <c r="Z33" s="39">
        <f t="shared" si="1"/>
        <v>5</v>
      </c>
      <c r="AA33" s="29" t="s">
        <v>147</v>
      </c>
      <c r="AB33" s="23">
        <v>13</v>
      </c>
    </row>
    <row r="34" spans="1:28" ht="17.25" customHeight="1">
      <c r="A34" s="27">
        <v>27</v>
      </c>
      <c r="B34" s="27" t="s">
        <v>131</v>
      </c>
      <c r="C34" s="27" t="s">
        <v>132</v>
      </c>
      <c r="D34" s="27" t="s">
        <v>60</v>
      </c>
      <c r="E34" s="27" t="s">
        <v>133</v>
      </c>
      <c r="F34" s="27" t="s">
        <v>27</v>
      </c>
      <c r="G34" s="27" t="s">
        <v>134</v>
      </c>
      <c r="H34" s="27"/>
      <c r="I34" s="27">
        <v>2.25</v>
      </c>
      <c r="J34" s="27"/>
      <c r="K34" s="27"/>
      <c r="L34" s="27"/>
      <c r="M34" s="27"/>
      <c r="N34" s="27">
        <v>2.5</v>
      </c>
      <c r="O34" s="27"/>
      <c r="P34" s="35">
        <f t="shared" si="0"/>
        <v>4.75</v>
      </c>
      <c r="Q34" s="27"/>
      <c r="R34" s="27">
        <v>2.25</v>
      </c>
      <c r="S34" s="27"/>
      <c r="T34" s="27"/>
      <c r="U34" s="27"/>
      <c r="V34" s="27"/>
      <c r="W34" s="27">
        <v>2.5</v>
      </c>
      <c r="X34" s="27"/>
      <c r="Y34" s="28" t="s">
        <v>29</v>
      </c>
      <c r="Z34" s="29">
        <f t="shared" si="1"/>
        <v>4.75</v>
      </c>
      <c r="AA34" s="28" t="str">
        <f t="shared" si="2"/>
        <v>Không thay đổi</v>
      </c>
      <c r="AB34" s="23">
        <v>11</v>
      </c>
    </row>
    <row r="35" spans="1:28" ht="17.25" customHeight="1">
      <c r="A35" s="30">
        <v>28</v>
      </c>
      <c r="B35" s="30" t="s">
        <v>135</v>
      </c>
      <c r="C35" s="30" t="s">
        <v>136</v>
      </c>
      <c r="D35" s="30" t="s">
        <v>60</v>
      </c>
      <c r="E35" s="30" t="s">
        <v>137</v>
      </c>
      <c r="F35" s="30" t="s">
        <v>27</v>
      </c>
      <c r="G35" s="30" t="s">
        <v>138</v>
      </c>
      <c r="H35" s="30"/>
      <c r="I35" s="30">
        <v>3.25</v>
      </c>
      <c r="J35" s="30"/>
      <c r="K35" s="30"/>
      <c r="L35" s="30"/>
      <c r="M35" s="30"/>
      <c r="N35" s="30">
        <v>4.25</v>
      </c>
      <c r="O35" s="30"/>
      <c r="P35" s="36">
        <f t="shared" si="0"/>
        <v>7.5</v>
      </c>
      <c r="Q35" s="30"/>
      <c r="R35" s="30">
        <v>3.25</v>
      </c>
      <c r="S35" s="30"/>
      <c r="T35" s="30"/>
      <c r="U35" s="30"/>
      <c r="V35" s="30"/>
      <c r="W35" s="30">
        <v>4.25</v>
      </c>
      <c r="X35" s="30"/>
      <c r="Y35" s="31" t="s">
        <v>29</v>
      </c>
      <c r="Z35" s="33">
        <f t="shared" si="1"/>
        <v>7.5</v>
      </c>
      <c r="AA35" s="31" t="str">
        <f t="shared" si="2"/>
        <v>Không thay đổi</v>
      </c>
      <c r="AB35" s="23">
        <v>6</v>
      </c>
    </row>
    <row r="36" spans="1:28" ht="18.75">
      <c r="A36" s="7"/>
      <c r="B36" s="7"/>
      <c r="C36" s="7"/>
      <c r="D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8:24" ht="15.75">
      <c r="R37" s="16" t="s">
        <v>139</v>
      </c>
      <c r="S37" s="16"/>
      <c r="T37" s="16"/>
      <c r="U37" s="16"/>
      <c r="V37" s="16"/>
      <c r="W37" s="16"/>
      <c r="X37" s="16"/>
    </row>
    <row r="38" spans="18:24" ht="15.75">
      <c r="R38" s="17" t="s">
        <v>19</v>
      </c>
      <c r="S38" s="17"/>
      <c r="T38" s="17"/>
      <c r="U38" s="17"/>
      <c r="V38" s="17"/>
      <c r="W38" s="17"/>
      <c r="X38" s="17"/>
    </row>
    <row r="39" spans="18:24" ht="15.75">
      <c r="R39" s="18" t="s">
        <v>20</v>
      </c>
      <c r="S39" s="16"/>
      <c r="T39" s="16"/>
      <c r="U39" s="16"/>
      <c r="V39" s="16"/>
      <c r="W39" s="16"/>
      <c r="X39" s="16"/>
    </row>
  </sheetData>
  <sheetProtection/>
  <mergeCells count="9">
    <mergeCell ref="Z5:Z6"/>
    <mergeCell ref="AA5:AA6"/>
    <mergeCell ref="L3:V3"/>
    <mergeCell ref="H5:O5"/>
    <mergeCell ref="Q5:Y5"/>
    <mergeCell ref="R37:X37"/>
    <mergeCell ref="R38:X38"/>
    <mergeCell ref="R39:X39"/>
    <mergeCell ref="P5:P6"/>
  </mergeCells>
  <printOptions/>
  <pageMargins left="0.24" right="0.2362204724409449" top="0.2" bottom="0.26" header="0.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Truong</cp:lastModifiedBy>
  <cp:lastPrinted>2016-08-09T08:33:34Z</cp:lastPrinted>
  <dcterms:modified xsi:type="dcterms:W3CDTF">2016-08-09T08:34:22Z</dcterms:modified>
  <cp:category/>
  <cp:version/>
  <cp:contentType/>
  <cp:contentStatus/>
</cp:coreProperties>
</file>